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iskamp\NewSheets\"/>
    </mc:Choice>
  </mc:AlternateContent>
  <bookViews>
    <workbookView xWindow="0" yWindow="0" windowWidth="28800" windowHeight="14235"/>
  </bookViews>
  <sheets>
    <sheet name="Model" sheetId="1" r:id="rId1"/>
    <sheet name="Chart 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B3" i="2"/>
  <c r="F4" i="1"/>
  <c r="E5" i="1"/>
  <c r="B4" i="2" s="1"/>
  <c r="F22" i="2"/>
  <c r="F20" i="2"/>
  <c r="F18" i="2"/>
  <c r="F16" i="2"/>
  <c r="F14" i="2"/>
  <c r="F12" i="2"/>
  <c r="F10" i="2"/>
  <c r="F8" i="2"/>
  <c r="F6" i="2"/>
  <c r="F4" i="2"/>
  <c r="E16" i="2"/>
  <c r="E12" i="2"/>
  <c r="E10" i="2"/>
  <c r="E8" i="2"/>
  <c r="E6" i="2"/>
  <c r="E9" i="2"/>
  <c r="E7" i="2"/>
  <c r="E22" i="2"/>
  <c r="E20" i="2"/>
  <c r="E18" i="2"/>
  <c r="E14" i="2"/>
  <c r="E4" i="2"/>
  <c r="F21" i="2"/>
  <c r="F19" i="2"/>
  <c r="F17" i="2"/>
  <c r="F15" i="2"/>
  <c r="F13" i="2"/>
  <c r="F11" i="2"/>
  <c r="F9" i="2"/>
  <c r="F7" i="2"/>
  <c r="F5" i="2"/>
  <c r="E21" i="2"/>
  <c r="E19" i="2"/>
  <c r="E17" i="2"/>
  <c r="E15" i="2"/>
  <c r="E13" i="2"/>
  <c r="E11" i="2"/>
  <c r="E5" i="2"/>
  <c r="F3" i="2"/>
  <c r="E3" i="2"/>
  <c r="G4" i="1"/>
  <c r="G5" i="1"/>
  <c r="G17" i="1"/>
  <c r="G10" i="1"/>
  <c r="G14" i="1"/>
  <c r="G18" i="1"/>
  <c r="G22" i="1"/>
  <c r="G13" i="1"/>
  <c r="G6" i="1"/>
  <c r="G7" i="1"/>
  <c r="G11" i="1"/>
  <c r="G15" i="1"/>
  <c r="G19" i="1"/>
  <c r="G9" i="1"/>
  <c r="G21" i="1"/>
  <c r="G8" i="1"/>
  <c r="G12" i="1"/>
  <c r="G16" i="1"/>
  <c r="G20" i="1"/>
  <c r="G23" i="1"/>
  <c r="D3" i="2"/>
  <c r="D6" i="2"/>
  <c r="D10" i="2"/>
  <c r="D5" i="2"/>
  <c r="D9" i="2"/>
  <c r="D13" i="2"/>
  <c r="D17" i="2"/>
  <c r="D21" i="2"/>
  <c r="D14" i="2"/>
  <c r="D18" i="2"/>
  <c r="D22" i="2"/>
  <c r="D4" i="2"/>
  <c r="D8" i="2"/>
  <c r="D12" i="2"/>
  <c r="D16" i="2"/>
  <c r="D20" i="2"/>
  <c r="D7" i="2"/>
  <c r="D11" i="2"/>
  <c r="D15" i="2"/>
  <c r="D19" i="2"/>
  <c r="I5" i="1" l="1"/>
  <c r="J5" i="1"/>
  <c r="E6" i="1"/>
  <c r="H21" i="2"/>
  <c r="H17" i="2"/>
  <c r="H13" i="2"/>
  <c r="H9" i="2"/>
  <c r="H5" i="2"/>
  <c r="H4" i="2"/>
  <c r="H22" i="2"/>
  <c r="H18" i="2"/>
  <c r="H14" i="2"/>
  <c r="H10" i="2"/>
  <c r="H6" i="2"/>
  <c r="H7" i="2"/>
  <c r="H12" i="2"/>
  <c r="H8" i="2"/>
  <c r="H19" i="2"/>
  <c r="H15" i="2"/>
  <c r="H11" i="2"/>
  <c r="H20" i="2"/>
  <c r="H16" i="2"/>
  <c r="H3" i="2"/>
  <c r="B5" i="2"/>
  <c r="H4" i="1"/>
  <c r="E7" i="1" l="1"/>
  <c r="J6" i="1"/>
  <c r="I6" i="1"/>
  <c r="K4" i="1"/>
  <c r="F5" i="1" s="1"/>
  <c r="H5" i="1" s="1"/>
  <c r="K5" i="1" s="1"/>
  <c r="E8" i="1" l="1"/>
  <c r="J7" i="1"/>
  <c r="I7" i="1"/>
  <c r="B6" i="2"/>
  <c r="F6" i="1"/>
  <c r="E9" i="1" l="1"/>
  <c r="I8" i="1"/>
  <c r="J8" i="1"/>
  <c r="B7" i="2"/>
  <c r="H6" i="1"/>
  <c r="K6" i="1" s="1"/>
  <c r="E10" i="1" l="1"/>
  <c r="I9" i="1"/>
  <c r="J9" i="1"/>
  <c r="B8" i="2"/>
  <c r="F7" i="1"/>
  <c r="E11" i="1" l="1"/>
  <c r="J10" i="1"/>
  <c r="I10" i="1"/>
  <c r="B9" i="2"/>
  <c r="H7" i="1"/>
  <c r="K7" i="1" s="1"/>
  <c r="E12" i="1" l="1"/>
  <c r="J11" i="1"/>
  <c r="I11" i="1"/>
  <c r="B10" i="2"/>
  <c r="F8" i="1"/>
  <c r="E13" i="1" l="1"/>
  <c r="I12" i="1"/>
  <c r="J12" i="1"/>
  <c r="B11" i="2"/>
  <c r="H8" i="1"/>
  <c r="K8" i="1" s="1"/>
  <c r="E14" i="1" l="1"/>
  <c r="J13" i="1"/>
  <c r="I13" i="1"/>
  <c r="B12" i="2"/>
  <c r="F9" i="1"/>
  <c r="E15" i="1" l="1"/>
  <c r="J14" i="1"/>
  <c r="I14" i="1"/>
  <c r="B13" i="2"/>
  <c r="H9" i="1"/>
  <c r="K9" i="1" s="1"/>
  <c r="E16" i="1" l="1"/>
  <c r="J15" i="1"/>
  <c r="I15" i="1"/>
  <c r="B14" i="2"/>
  <c r="F10" i="1"/>
  <c r="E17" i="1" l="1"/>
  <c r="I16" i="1"/>
  <c r="J16" i="1"/>
  <c r="B15" i="2"/>
  <c r="H10" i="1"/>
  <c r="K10" i="1" s="1"/>
  <c r="E18" i="1" l="1"/>
  <c r="I17" i="1"/>
  <c r="J17" i="1"/>
  <c r="B16" i="2"/>
  <c r="F11" i="1"/>
  <c r="E19" i="1" l="1"/>
  <c r="J18" i="1"/>
  <c r="I18" i="1"/>
  <c r="B17" i="2"/>
  <c r="H11" i="1"/>
  <c r="K11" i="1" s="1"/>
  <c r="E20" i="1" l="1"/>
  <c r="J19" i="1"/>
  <c r="I19" i="1"/>
  <c r="B18" i="2"/>
  <c r="F12" i="1"/>
  <c r="E21" i="1" l="1"/>
  <c r="I20" i="1"/>
  <c r="J20" i="1"/>
  <c r="B19" i="2"/>
  <c r="H12" i="1"/>
  <c r="K12" i="1" s="1"/>
  <c r="E22" i="1" l="1"/>
  <c r="J21" i="1"/>
  <c r="I21" i="1"/>
  <c r="B20" i="2"/>
  <c r="F13" i="1"/>
  <c r="E23" i="1" l="1"/>
  <c r="J22" i="1"/>
  <c r="I22" i="1"/>
  <c r="B21" i="2"/>
  <c r="H13" i="1"/>
  <c r="K13" i="1" s="1"/>
  <c r="B22" i="2" l="1"/>
  <c r="J23" i="1"/>
  <c r="I23" i="1"/>
  <c r="F14" i="1"/>
  <c r="H14" i="1" l="1"/>
  <c r="K14" i="1" s="1"/>
  <c r="F15" i="1" l="1"/>
  <c r="H15" i="1" l="1"/>
  <c r="K15" i="1" s="1"/>
  <c r="F16" i="1" l="1"/>
  <c r="H16" i="1" l="1"/>
  <c r="K16" i="1" s="1"/>
  <c r="F17" i="1" l="1"/>
  <c r="H17" i="1" l="1"/>
  <c r="K17" i="1" s="1"/>
  <c r="F18" i="1" l="1"/>
  <c r="H18" i="1" l="1"/>
  <c r="K18" i="1" s="1"/>
  <c r="F19" i="1" l="1"/>
  <c r="H19" i="1" l="1"/>
  <c r="K19" i="1" s="1"/>
  <c r="F20" i="1" l="1"/>
  <c r="H20" i="1" l="1"/>
  <c r="K20" i="1" s="1"/>
  <c r="F21" i="1" l="1"/>
  <c r="H21" i="1" l="1"/>
  <c r="K21" i="1" s="1"/>
  <c r="F22" i="1" l="1"/>
  <c r="H22" i="1" l="1"/>
  <c r="K22" i="1" s="1"/>
  <c r="F23" i="1" l="1"/>
  <c r="H23" i="1" l="1"/>
  <c r="K23" i="1" s="1"/>
</calcChain>
</file>

<file path=xl/sharedStrings.xml><?xml version="1.0" encoding="utf-8"?>
<sst xmlns="http://schemas.openxmlformats.org/spreadsheetml/2006/main" count="20" uniqueCount="18">
  <si>
    <t>Simple Portfolio Model</t>
  </si>
  <si>
    <t>Opening Balance</t>
  </si>
  <si>
    <t>Return Mean</t>
  </si>
  <si>
    <t>Return StdDev</t>
  </si>
  <si>
    <t>Period</t>
  </si>
  <si>
    <t>Open</t>
  </si>
  <si>
    <t>Return</t>
  </si>
  <si>
    <t>Net</t>
  </si>
  <si>
    <t>Close</t>
  </si>
  <si>
    <t>Mean</t>
  </si>
  <si>
    <t>Delta</t>
  </si>
  <si>
    <t>Income (Pre-Retirement)</t>
  </si>
  <si>
    <t>Drawdown</t>
  </si>
  <si>
    <t>Retirement Year</t>
  </si>
  <si>
    <t>Income</t>
  </si>
  <si>
    <t>Drawdown Growth</t>
  </si>
  <si>
    <t>15th %ile</t>
  </si>
  <si>
    <t>85th %ile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</si>
</sst>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9" fontId="0" fillId="0" borderId="0" xfId="0" applyNumberFormat="1"/>
    <xf numFmtId="10" fontId="0" fillId="0" borderId="0" xfId="2" applyNumberFormat="1" applyFont="1"/>
    <xf numFmtId="41" fontId="0" fillId="0" borderId="0" xfId="0" applyNumberFormat="1"/>
    <xf numFmtId="0" fontId="0" fillId="0" borderId="0" xfId="0" applyAlignment="1">
      <alignment horizontal="center"/>
    </xf>
    <xf numFmtId="41" fontId="0" fillId="0" borderId="0" xfId="0" applyNumberFormat="1" applyAlignment="1">
      <alignment horizontal="center"/>
    </xf>
    <xf numFmtId="41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val>
            <c:numRef>
              <c:f>'Chart Data'!$E$3:$E$22</c:f>
              <c:numCache>
                <c:formatCode>_(* #,##0_);_(* \(#,##0\);_(* "-"_);_(@_)</c:formatCode>
                <c:ptCount val="20"/>
                <c:pt idx="0">
                  <c:v>1028370.3672392531</c:v>
                </c:pt>
                <c:pt idx="1">
                  <c:v>1100513.1709431303</c:v>
                </c:pt>
                <c:pt idx="2">
                  <c:v>1189531.9043087703</c:v>
                </c:pt>
                <c:pt idx="3">
                  <c:v>1283572.1535339581</c:v>
                </c:pt>
                <c:pt idx="4">
                  <c:v>1352956.9677335962</c:v>
                </c:pt>
                <c:pt idx="5">
                  <c:v>1459738.8009144394</c:v>
                </c:pt>
                <c:pt idx="6">
                  <c:v>1558268.0545109124</c:v>
                </c:pt>
                <c:pt idx="7">
                  <c:v>1654611.7774285125</c:v>
                </c:pt>
                <c:pt idx="8">
                  <c:v>1735239.1280738136</c:v>
                </c:pt>
                <c:pt idx="9">
                  <c:v>1829660.9523770849</c:v>
                </c:pt>
                <c:pt idx="10">
                  <c:v>1918039.6032778863</c:v>
                </c:pt>
                <c:pt idx="11">
                  <c:v>2041080.3691242409</c:v>
                </c:pt>
                <c:pt idx="12">
                  <c:v>1922119.0588131817</c:v>
                </c:pt>
                <c:pt idx="13">
                  <c:v>1799844.9804840523</c:v>
                </c:pt>
                <c:pt idx="14">
                  <c:v>1653930.5030867655</c:v>
                </c:pt>
                <c:pt idx="15">
                  <c:v>1526347.3597418477</c:v>
                </c:pt>
                <c:pt idx="16">
                  <c:v>1347231.4521268301</c:v>
                </c:pt>
                <c:pt idx="17">
                  <c:v>1203015.8147173629</c:v>
                </c:pt>
                <c:pt idx="18">
                  <c:v>1084546.5281204933</c:v>
                </c:pt>
                <c:pt idx="19">
                  <c:v>881903.04020683188</c:v>
                </c:pt>
              </c:numCache>
            </c:numRef>
          </c:val>
        </c:ser>
        <c:ser>
          <c:idx val="2"/>
          <c:order val="2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'Chart Data'!$H$3:$H$22</c:f>
              <c:numCache>
                <c:formatCode>_(* #,##0_);_(* \(#,##0\);_(* "-"_);_(@_)</c:formatCode>
                <c:ptCount val="20"/>
                <c:pt idx="0">
                  <c:v>190842.72751425556</c:v>
                </c:pt>
                <c:pt idx="1">
                  <c:v>291767.97774983849</c:v>
                </c:pt>
                <c:pt idx="2">
                  <c:v>377847.19194993679</c:v>
                </c:pt>
                <c:pt idx="3">
                  <c:v>476233.4930667351</c:v>
                </c:pt>
                <c:pt idx="4">
                  <c:v>593117.69836270413</c:v>
                </c:pt>
                <c:pt idx="5">
                  <c:v>681350.69321012124</c:v>
                </c:pt>
                <c:pt idx="6">
                  <c:v>777590.64070357895</c:v>
                </c:pt>
                <c:pt idx="7">
                  <c:v>910844.62762880884</c:v>
                </c:pt>
                <c:pt idx="8">
                  <c:v>1041617.6537952775</c:v>
                </c:pt>
                <c:pt idx="9">
                  <c:v>1194928.350897779</c:v>
                </c:pt>
                <c:pt idx="10">
                  <c:v>1381559.228332628</c:v>
                </c:pt>
                <c:pt idx="11">
                  <c:v>1486316.5623075005</c:v>
                </c:pt>
                <c:pt idx="12">
                  <c:v>1660800.9866880965</c:v>
                </c:pt>
                <c:pt idx="13">
                  <c:v>1819762.3532537294</c:v>
                </c:pt>
                <c:pt idx="14">
                  <c:v>2021583.3790794315</c:v>
                </c:pt>
                <c:pt idx="15">
                  <c:v>2141168.6143707158</c:v>
                </c:pt>
                <c:pt idx="16">
                  <c:v>2271983.3424284495</c:v>
                </c:pt>
                <c:pt idx="17">
                  <c:v>2444834.1600040821</c:v>
                </c:pt>
                <c:pt idx="18">
                  <c:v>2546374.3851643037</c:v>
                </c:pt>
                <c:pt idx="19">
                  <c:v>2717823.2569064205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1479600"/>
        <c:axId val="1471485040"/>
      </c:area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'Chart Data'!$D$3:$D$22</c:f>
              <c:numCache>
                <c:formatCode>_(* #,##0_);_(* \(#,##0\);_(* "-"_);_(@_)</c:formatCode>
                <c:ptCount val="20"/>
                <c:pt idx="0">
                  <c:v>1124000.7788653453</c:v>
                </c:pt>
                <c:pt idx="1">
                  <c:v>1251598.3730788187</c:v>
                </c:pt>
                <c:pt idx="2">
                  <c:v>1382073.4458508107</c:v>
                </c:pt>
                <c:pt idx="3">
                  <c:v>1518583.6133543751</c:v>
                </c:pt>
                <c:pt idx="4">
                  <c:v>1658507.9155909112</c:v>
                </c:pt>
                <c:pt idx="5">
                  <c:v>1802049.5929520575</c:v>
                </c:pt>
                <c:pt idx="6">
                  <c:v>1949263.7915834109</c:v>
                </c:pt>
                <c:pt idx="7">
                  <c:v>2102518.6083966456</c:v>
                </c:pt>
                <c:pt idx="8">
                  <c:v>2261154.4161262782</c:v>
                </c:pt>
                <c:pt idx="9">
                  <c:v>2424951.7726023113</c:v>
                </c:pt>
                <c:pt idx="10">
                  <c:v>2596681.7131828512</c:v>
                </c:pt>
                <c:pt idx="11">
                  <c:v>2766682.9584789304</c:v>
                </c:pt>
                <c:pt idx="12">
                  <c:v>2724776.5371229555</c:v>
                </c:pt>
                <c:pt idx="13">
                  <c:v>2677607.9729681015</c:v>
                </c:pt>
                <c:pt idx="14">
                  <c:v>2621297.1227333308</c:v>
                </c:pt>
                <c:pt idx="15">
                  <c:v>2559446.1247403212</c:v>
                </c:pt>
                <c:pt idx="16">
                  <c:v>2492503.0554985199</c:v>
                </c:pt>
                <c:pt idx="17">
                  <c:v>2424036.5519311554</c:v>
                </c:pt>
                <c:pt idx="18">
                  <c:v>2341485.1841468289</c:v>
                </c:pt>
                <c:pt idx="19">
                  <c:v>2247365.9070479716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479600"/>
        <c:axId val="1471485040"/>
      </c:lineChart>
      <c:catAx>
        <c:axId val="1471479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485040"/>
        <c:crosses val="autoZero"/>
        <c:auto val="1"/>
        <c:lblAlgn val="ctr"/>
        <c:lblOffset val="100"/>
        <c:noMultiLvlLbl val="0"/>
      </c:catAx>
      <c:valAx>
        <c:axId val="147148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47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114300</xdr:rowOff>
    </xdr:from>
    <xdr:to>
      <xdr:col>21</xdr:col>
      <xdr:colOff>76200</xdr:colOff>
      <xdr:row>28</xdr:row>
      <xdr:rowOff>71438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tabSelected="1" workbookViewId="0">
      <selection activeCell="H36" sqref="H36"/>
    </sheetView>
  </sheetViews>
  <sheetFormatPr defaultRowHeight="15" x14ac:dyDescent="0.25"/>
  <cols>
    <col min="1" max="1" width="3.5703125" customWidth="1"/>
    <col min="2" max="2" width="24.42578125" style="2" customWidth="1"/>
    <col min="3" max="3" width="14.28515625" bestFit="1" customWidth="1"/>
    <col min="4" max="4" width="4.28515625" customWidth="1"/>
    <col min="6" max="6" width="14.28515625" style="6" customWidth="1"/>
    <col min="7" max="7" width="14.28515625" customWidth="1"/>
    <col min="8" max="11" width="14.28515625" style="6" customWidth="1"/>
  </cols>
  <sheetData>
    <row r="2" spans="2:11" x14ac:dyDescent="0.25">
      <c r="B2" s="3" t="s">
        <v>0</v>
      </c>
      <c r="E2" t="s">
        <v>4</v>
      </c>
      <c r="F2" s="6" t="s">
        <v>5</v>
      </c>
      <c r="G2" t="s">
        <v>6</v>
      </c>
      <c r="H2" s="6" t="s">
        <v>7</v>
      </c>
      <c r="I2" s="6" t="s">
        <v>14</v>
      </c>
      <c r="J2" s="6" t="s">
        <v>12</v>
      </c>
      <c r="K2" s="6" t="s">
        <v>8</v>
      </c>
    </row>
    <row r="4" spans="2:11" x14ac:dyDescent="0.25">
      <c r="B4" s="2" t="s">
        <v>1</v>
      </c>
      <c r="C4" s="9">
        <v>1000000</v>
      </c>
      <c r="E4">
        <v>1</v>
      </c>
      <c r="F4" s="6">
        <f>C4</f>
        <v>1000000</v>
      </c>
      <c r="G4" s="5">
        <f>_xll.NormalValue($C$6,$C$7)</f>
        <v>6.4361352766472923E-2</v>
      </c>
      <c r="H4" s="6">
        <f>G4*F4</f>
        <v>64361.352766472926</v>
      </c>
      <c r="I4" s="6">
        <f>IF(E4&lt;=$C$15,$C$10,0)</f>
        <v>220000</v>
      </c>
      <c r="J4" s="6">
        <f>$C$11*(POWER(1+$C$13,E4-1))</f>
        <v>150000</v>
      </c>
      <c r="K4" s="6">
        <f>F4+H4+I4-J4</f>
        <v>1134361.3527664728</v>
      </c>
    </row>
    <row r="5" spans="2:11" x14ac:dyDescent="0.25">
      <c r="E5">
        <f>E4+1</f>
        <v>2</v>
      </c>
      <c r="F5" s="6">
        <f>K4</f>
        <v>1134361.3527664728</v>
      </c>
      <c r="G5" s="5">
        <f>_xll.NormalValue($C$6,$C$7)</f>
        <v>0.15584030934749807</v>
      </c>
      <c r="H5" s="6">
        <f>G5*F5</f>
        <v>176779.22412697351</v>
      </c>
      <c r="I5" s="6">
        <f t="shared" ref="I5:I23" si="0">IF(E5&lt;=$C$15,$C$10,0)</f>
        <v>220000</v>
      </c>
      <c r="J5" s="6">
        <f t="shared" ref="J5:J23" si="1">$C$11*(POWER(1+$C$13,E5-1))</f>
        <v>153000</v>
      </c>
      <c r="K5" s="6">
        <f t="shared" ref="K5:K23" si="2">F5+H5+I5-J5</f>
        <v>1378140.5768934463</v>
      </c>
    </row>
    <row r="6" spans="2:11" x14ac:dyDescent="0.25">
      <c r="B6" s="2" t="s">
        <v>2</v>
      </c>
      <c r="C6" s="1">
        <v>5.3999999999999999E-2</v>
      </c>
      <c r="E6">
        <f t="shared" ref="E6:E22" si="3">E5+1</f>
        <v>3</v>
      </c>
      <c r="F6" s="6">
        <f t="shared" ref="F6:F22" si="4">K5</f>
        <v>1378140.5768934463</v>
      </c>
      <c r="G6" s="5">
        <f>_xll.NormalValue($C$6,$C$7)</f>
        <v>4.5542762388311862E-2</v>
      </c>
      <c r="H6" s="6">
        <f t="shared" ref="H6:H22" si="5">G6*F6</f>
        <v>62764.328831149258</v>
      </c>
      <c r="I6" s="6">
        <f t="shared" si="0"/>
        <v>220000</v>
      </c>
      <c r="J6" s="6">
        <f t="shared" si="1"/>
        <v>156060</v>
      </c>
      <c r="K6" s="6">
        <f t="shared" si="2"/>
        <v>1504844.9057245955</v>
      </c>
    </row>
    <row r="7" spans="2:11" x14ac:dyDescent="0.25">
      <c r="B7" s="2" t="s">
        <v>3</v>
      </c>
      <c r="C7" s="1">
        <v>9.1999999999999998E-2</v>
      </c>
      <c r="E7">
        <f t="shared" si="3"/>
        <v>4</v>
      </c>
      <c r="F7" s="6">
        <f t="shared" si="4"/>
        <v>1504844.9057245955</v>
      </c>
      <c r="G7" s="5">
        <f>_xll.NormalValue($C$6,$C$7)</f>
        <v>5.1119658043622111E-2</v>
      </c>
      <c r="H7" s="6">
        <f t="shared" si="5"/>
        <v>76927.156989328083</v>
      </c>
      <c r="I7" s="6">
        <f t="shared" si="0"/>
        <v>220000</v>
      </c>
      <c r="J7" s="6">
        <f t="shared" si="1"/>
        <v>159181.19999999998</v>
      </c>
      <c r="K7" s="6">
        <f t="shared" si="2"/>
        <v>1642590.8627139237</v>
      </c>
    </row>
    <row r="8" spans="2:11" x14ac:dyDescent="0.25">
      <c r="E8">
        <f t="shared" si="3"/>
        <v>5</v>
      </c>
      <c r="F8" s="6">
        <f t="shared" si="4"/>
        <v>1642590.8627139237</v>
      </c>
      <c r="G8" s="5">
        <f>_xll.NormalValue($C$6,$C$7)</f>
        <v>-0.14469411631207821</v>
      </c>
      <c r="H8" s="6">
        <f t="shared" si="5"/>
        <v>-237673.23334268536</v>
      </c>
      <c r="I8" s="6">
        <f t="shared" si="0"/>
        <v>220000</v>
      </c>
      <c r="J8" s="6">
        <f t="shared" si="1"/>
        <v>162364.82399999999</v>
      </c>
      <c r="K8" s="6">
        <f t="shared" si="2"/>
        <v>1462552.8053712384</v>
      </c>
    </row>
    <row r="9" spans="2:11" x14ac:dyDescent="0.25">
      <c r="C9" s="1"/>
      <c r="E9">
        <f t="shared" si="3"/>
        <v>6</v>
      </c>
      <c r="F9" s="6">
        <f t="shared" si="4"/>
        <v>1462552.8053712384</v>
      </c>
      <c r="G9" s="5">
        <f>_xll.NormalValue($C$6,$C$7)</f>
        <v>1.8239100817629715E-2</v>
      </c>
      <c r="H9" s="6">
        <f t="shared" si="5"/>
        <v>26675.648068273189</v>
      </c>
      <c r="I9" s="6">
        <f t="shared" si="0"/>
        <v>220000</v>
      </c>
      <c r="J9" s="6">
        <f t="shared" si="1"/>
        <v>165612.12048000001</v>
      </c>
      <c r="K9" s="6">
        <f t="shared" si="2"/>
        <v>1543616.3329595116</v>
      </c>
    </row>
    <row r="10" spans="2:11" x14ac:dyDescent="0.25">
      <c r="B10" s="2" t="s">
        <v>11</v>
      </c>
      <c r="C10" s="6">
        <v>220000</v>
      </c>
      <c r="E10">
        <f t="shared" si="3"/>
        <v>7</v>
      </c>
      <c r="F10" s="6">
        <f t="shared" si="4"/>
        <v>1543616.3329595116</v>
      </c>
      <c r="G10" s="5">
        <f>_xll.NormalValue($C$6,$C$7)</f>
        <v>9.8356902335038521E-2</v>
      </c>
      <c r="H10" s="6">
        <f t="shared" si="5"/>
        <v>151825.32090366897</v>
      </c>
      <c r="I10" s="6">
        <f t="shared" si="0"/>
        <v>220000</v>
      </c>
      <c r="J10" s="6">
        <f t="shared" si="1"/>
        <v>168924.36288960002</v>
      </c>
      <c r="K10" s="6">
        <f t="shared" si="2"/>
        <v>1746517.2909735804</v>
      </c>
    </row>
    <row r="11" spans="2:11" x14ac:dyDescent="0.25">
      <c r="B11" s="2" t="s">
        <v>12</v>
      </c>
      <c r="C11" s="6">
        <v>150000</v>
      </c>
      <c r="E11">
        <f t="shared" si="3"/>
        <v>8</v>
      </c>
      <c r="F11" s="6">
        <f t="shared" si="4"/>
        <v>1746517.2909735804</v>
      </c>
      <c r="G11" s="5">
        <f>_xll.NormalValue($C$6,$C$7)</f>
        <v>1.7401471248133779E-2</v>
      </c>
      <c r="H11" s="6">
        <f t="shared" si="5"/>
        <v>30391.970423245257</v>
      </c>
      <c r="I11" s="6">
        <f t="shared" si="0"/>
        <v>220000</v>
      </c>
      <c r="J11" s="6">
        <f t="shared" si="1"/>
        <v>172302.85014739196</v>
      </c>
      <c r="K11" s="6">
        <f t="shared" si="2"/>
        <v>1824606.4112494339</v>
      </c>
    </row>
    <row r="12" spans="2:11" x14ac:dyDescent="0.25">
      <c r="E12">
        <f t="shared" si="3"/>
        <v>9</v>
      </c>
      <c r="F12" s="6">
        <f t="shared" si="4"/>
        <v>1824606.4112494339</v>
      </c>
      <c r="G12" s="5">
        <f>_xll.NormalValue($C$6,$C$7)</f>
        <v>5.3949615900961465E-2</v>
      </c>
      <c r="H12" s="6">
        <f t="shared" si="5"/>
        <v>98436.815057338696</v>
      </c>
      <c r="I12" s="6">
        <f t="shared" si="0"/>
        <v>220000</v>
      </c>
      <c r="J12" s="6">
        <f t="shared" si="1"/>
        <v>175748.90715033983</v>
      </c>
      <c r="K12" s="6">
        <f t="shared" si="2"/>
        <v>1967294.319156433</v>
      </c>
    </row>
    <row r="13" spans="2:11" x14ac:dyDescent="0.25">
      <c r="B13" s="2" t="s">
        <v>15</v>
      </c>
      <c r="C13" s="4">
        <v>0.02</v>
      </c>
      <c r="E13">
        <f t="shared" si="3"/>
        <v>10</v>
      </c>
      <c r="F13" s="6">
        <f t="shared" si="4"/>
        <v>1967294.319156433</v>
      </c>
      <c r="G13" s="5">
        <f>_xll.NormalValue($C$6,$C$7)</f>
        <v>3.3148221111679407E-2</v>
      </c>
      <c r="H13" s="6">
        <f t="shared" si="5"/>
        <v>65212.30708314824</v>
      </c>
      <c r="I13" s="6">
        <f t="shared" si="0"/>
        <v>220000</v>
      </c>
      <c r="J13" s="6">
        <f t="shared" si="1"/>
        <v>179263.88529334663</v>
      </c>
      <c r="K13" s="6">
        <f t="shared" si="2"/>
        <v>2073242.7409462344</v>
      </c>
    </row>
    <row r="14" spans="2:11" x14ac:dyDescent="0.25">
      <c r="E14">
        <f t="shared" si="3"/>
        <v>11</v>
      </c>
      <c r="F14" s="6">
        <f t="shared" si="4"/>
        <v>2073242.7409462344</v>
      </c>
      <c r="G14" s="5">
        <f>_xll.NormalValue($C$6,$C$7)</f>
        <v>3.5126211292977785E-2</v>
      </c>
      <c r="H14" s="6">
        <f t="shared" si="5"/>
        <v>72825.162580109842</v>
      </c>
      <c r="I14" s="6">
        <f t="shared" si="0"/>
        <v>220000</v>
      </c>
      <c r="J14" s="6">
        <f t="shared" si="1"/>
        <v>182849.16299921356</v>
      </c>
      <c r="K14" s="6">
        <f t="shared" si="2"/>
        <v>2183218.7405271307</v>
      </c>
    </row>
    <row r="15" spans="2:11" x14ac:dyDescent="0.25">
      <c r="B15" s="2" t="s">
        <v>13</v>
      </c>
      <c r="C15">
        <v>12</v>
      </c>
      <c r="E15">
        <f t="shared" si="3"/>
        <v>12</v>
      </c>
      <c r="F15" s="6">
        <f t="shared" si="4"/>
        <v>2183218.7405271307</v>
      </c>
      <c r="G15" s="5">
        <f>_xll.NormalValue($C$6,$C$7)</f>
        <v>0.21634924718168932</v>
      </c>
      <c r="H15" s="6">
        <f t="shared" si="5"/>
        <v>472337.73094600067</v>
      </c>
      <c r="I15" s="6">
        <f t="shared" si="0"/>
        <v>220000</v>
      </c>
      <c r="J15" s="6">
        <f t="shared" si="1"/>
        <v>186506.14625919779</v>
      </c>
      <c r="K15" s="6">
        <f t="shared" si="2"/>
        <v>2689050.3252139334</v>
      </c>
    </row>
    <row r="16" spans="2:11" x14ac:dyDescent="0.25">
      <c r="E16">
        <f t="shared" si="3"/>
        <v>13</v>
      </c>
      <c r="F16" s="6">
        <f t="shared" si="4"/>
        <v>2689050.3252139334</v>
      </c>
      <c r="G16" s="5">
        <f>_xll.NormalValue($C$6,$C$7)</f>
        <v>-0.17081092143054302</v>
      </c>
      <c r="H16" s="6">
        <f t="shared" si="5"/>
        <v>-459319.16382289334</v>
      </c>
      <c r="I16" s="6">
        <f t="shared" si="0"/>
        <v>0</v>
      </c>
      <c r="J16" s="6">
        <f t="shared" si="1"/>
        <v>190236.26918438179</v>
      </c>
      <c r="K16" s="6">
        <f t="shared" si="2"/>
        <v>2039494.8922066581</v>
      </c>
    </row>
    <row r="17" spans="5:11" x14ac:dyDescent="0.25">
      <c r="E17">
        <f t="shared" si="3"/>
        <v>14</v>
      </c>
      <c r="F17" s="6">
        <f t="shared" si="4"/>
        <v>2039494.8922066581</v>
      </c>
      <c r="G17" s="5">
        <f>_xll.NormalValue($C$6,$C$7)</f>
        <v>4.9161885491825083E-2</v>
      </c>
      <c r="H17" s="6">
        <f t="shared" si="5"/>
        <v>100265.41435182586</v>
      </c>
      <c r="I17" s="6">
        <f t="shared" si="0"/>
        <v>0</v>
      </c>
      <c r="J17" s="6">
        <f t="shared" si="1"/>
        <v>194040.99456806941</v>
      </c>
      <c r="K17" s="6">
        <f t="shared" si="2"/>
        <v>1945719.3119904147</v>
      </c>
    </row>
    <row r="18" spans="5:11" x14ac:dyDescent="0.25">
      <c r="E18">
        <f t="shared" si="3"/>
        <v>15</v>
      </c>
      <c r="F18" s="6">
        <f t="shared" si="4"/>
        <v>1945719.3119904147</v>
      </c>
      <c r="G18" s="5">
        <f>_xll.NormalValue($C$6,$C$7)</f>
        <v>-2.7496082505051943E-2</v>
      </c>
      <c r="H18" s="6">
        <f t="shared" si="5"/>
        <v>-53499.658734161349</v>
      </c>
      <c r="I18" s="6">
        <f t="shared" si="0"/>
        <v>0</v>
      </c>
      <c r="J18" s="6">
        <f t="shared" si="1"/>
        <v>197921.81445943081</v>
      </c>
      <c r="K18" s="6">
        <f t="shared" si="2"/>
        <v>1694297.8387968226</v>
      </c>
    </row>
    <row r="19" spans="5:11" x14ac:dyDescent="0.25">
      <c r="E19">
        <f t="shared" si="3"/>
        <v>16</v>
      </c>
      <c r="F19" s="6">
        <f t="shared" si="4"/>
        <v>1694297.8387968226</v>
      </c>
      <c r="G19" s="5">
        <f>_xll.NormalValue($C$6,$C$7)</f>
        <v>-2.1994639899675643E-2</v>
      </c>
      <c r="H19" s="6">
        <f t="shared" si="5"/>
        <v>-37265.470847134806</v>
      </c>
      <c r="I19" s="6">
        <f t="shared" si="0"/>
        <v>0</v>
      </c>
      <c r="J19" s="6">
        <f t="shared" si="1"/>
        <v>201880.25074861938</v>
      </c>
      <c r="K19" s="6">
        <f t="shared" si="2"/>
        <v>1455152.1172010684</v>
      </c>
    </row>
    <row r="20" spans="5:11" x14ac:dyDescent="0.25">
      <c r="E20">
        <f t="shared" si="3"/>
        <v>17</v>
      </c>
      <c r="F20" s="6">
        <f t="shared" si="4"/>
        <v>1455152.1172010684</v>
      </c>
      <c r="G20" s="5">
        <f>_xll.NormalValue($C$6,$C$7)</f>
        <v>4.8787535899816811E-2</v>
      </c>
      <c r="H20" s="6">
        <f t="shared" si="5"/>
        <v>70993.28615764156</v>
      </c>
      <c r="I20" s="6">
        <f t="shared" si="0"/>
        <v>0</v>
      </c>
      <c r="J20" s="6">
        <f t="shared" si="1"/>
        <v>205917.8557635918</v>
      </c>
      <c r="K20" s="6">
        <f t="shared" si="2"/>
        <v>1320227.5475951182</v>
      </c>
    </row>
    <row r="21" spans="5:11" x14ac:dyDescent="0.25">
      <c r="E21">
        <f t="shared" si="3"/>
        <v>18</v>
      </c>
      <c r="F21" s="6">
        <f t="shared" si="4"/>
        <v>1320227.5475951182</v>
      </c>
      <c r="G21" s="5">
        <f>_xll.NormalValue($C$6,$C$7)</f>
        <v>0.11807200098959955</v>
      </c>
      <c r="H21" s="6">
        <f t="shared" si="5"/>
        <v>155881.90830614738</v>
      </c>
      <c r="I21" s="6">
        <f t="shared" si="0"/>
        <v>0</v>
      </c>
      <c r="J21" s="6">
        <f t="shared" si="1"/>
        <v>210036.21287886365</v>
      </c>
      <c r="K21" s="6">
        <f t="shared" si="2"/>
        <v>1266073.243022402</v>
      </c>
    </row>
    <row r="22" spans="5:11" x14ac:dyDescent="0.25">
      <c r="E22">
        <f t="shared" si="3"/>
        <v>19</v>
      </c>
      <c r="F22" s="6">
        <f t="shared" si="4"/>
        <v>1266073.243022402</v>
      </c>
      <c r="G22" s="5">
        <f>_xll.NormalValue($C$6,$C$7)</f>
        <v>-7.0240225130035944E-2</v>
      </c>
      <c r="H22" s="6">
        <f t="shared" si="5"/>
        <v>-88929.269621008236</v>
      </c>
      <c r="I22" s="6">
        <f t="shared" si="0"/>
        <v>0</v>
      </c>
      <c r="J22" s="6">
        <f t="shared" si="1"/>
        <v>214236.93713644092</v>
      </c>
      <c r="K22" s="6">
        <f t="shared" si="2"/>
        <v>962907.03626495285</v>
      </c>
    </row>
    <row r="23" spans="5:11" x14ac:dyDescent="0.25">
      <c r="E23">
        <f t="shared" ref="E23" si="6">E22+1</f>
        <v>20</v>
      </c>
      <c r="F23" s="6">
        <f t="shared" ref="F23" si="7">K22</f>
        <v>962907.03626495285</v>
      </c>
      <c r="G23" s="5">
        <f>_xll.NormalValue($C$6,$C$7)</f>
        <v>-1.160727487719846E-2</v>
      </c>
      <c r="H23" s="6">
        <f t="shared" ref="H23" si="8">G23*F23</f>
        <v>-11176.726651115814</v>
      </c>
      <c r="I23" s="6">
        <f t="shared" si="0"/>
        <v>0</v>
      </c>
      <c r="J23" s="6">
        <f t="shared" si="1"/>
        <v>218521.67587916972</v>
      </c>
      <c r="K23" s="6">
        <f t="shared" si="2"/>
        <v>733208.63373466732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workbookViewId="0">
      <selection activeCell="M14" sqref="M14"/>
    </sheetView>
  </sheetViews>
  <sheetFormatPr defaultRowHeight="15" x14ac:dyDescent="0.25"/>
  <cols>
    <col min="3" max="3" width="4.5703125" customWidth="1"/>
    <col min="4" max="4" width="14.28515625" style="6" bestFit="1" customWidth="1"/>
    <col min="5" max="5" width="12.5703125" style="6" bestFit="1" customWidth="1"/>
    <col min="6" max="6" width="14.28515625" style="6" bestFit="1" customWidth="1"/>
    <col min="8" max="8" width="11.5703125" customWidth="1"/>
  </cols>
  <sheetData>
    <row r="2" spans="2:8" x14ac:dyDescent="0.25">
      <c r="B2" s="7" t="s">
        <v>4</v>
      </c>
      <c r="C2" s="7"/>
      <c r="D2" s="8" t="s">
        <v>9</v>
      </c>
      <c r="E2" s="8" t="s">
        <v>16</v>
      </c>
      <c r="F2" s="8" t="s">
        <v>17</v>
      </c>
      <c r="H2" s="8" t="s">
        <v>10</v>
      </c>
    </row>
    <row r="3" spans="2:8" x14ac:dyDescent="0.25">
      <c r="B3">
        <f>Model!E4</f>
        <v>1</v>
      </c>
      <c r="D3" s="6">
        <f>_xll.SimulationMean(Model!K4)</f>
        <v>1124000.7788653453</v>
      </c>
      <c r="E3" s="6">
        <f>_xll.SimulationPercentile(Model!K4,15%)</f>
        <v>1028370.3672392531</v>
      </c>
      <c r="F3" s="6">
        <f>_xll.SimulationPercentile(Model!K4,85%)</f>
        <v>1219213.0947535087</v>
      </c>
      <c r="H3" s="6">
        <f>F3-E3</f>
        <v>190842.72751425556</v>
      </c>
    </row>
    <row r="4" spans="2:8" x14ac:dyDescent="0.25">
      <c r="B4">
        <f>Model!E5</f>
        <v>2</v>
      </c>
      <c r="D4" s="6">
        <f>_xll.SimulationMean(Model!K5)</f>
        <v>1251598.3730788187</v>
      </c>
      <c r="E4" s="6">
        <f>_xll.SimulationPercentile(Model!K5,15%)</f>
        <v>1100513.1709431303</v>
      </c>
      <c r="F4" s="6">
        <f>_xll.SimulationPercentile(Model!K5,85%)</f>
        <v>1392281.1486929688</v>
      </c>
      <c r="H4" s="6">
        <f t="shared" ref="H4:H22" si="0">F4-E4</f>
        <v>291767.97774983849</v>
      </c>
    </row>
    <row r="5" spans="2:8" x14ac:dyDescent="0.25">
      <c r="B5">
        <f>Model!E6</f>
        <v>3</v>
      </c>
      <c r="D5" s="6">
        <f>_xll.SimulationMean(Model!K6)</f>
        <v>1382073.4458508107</v>
      </c>
      <c r="E5" s="6">
        <f>_xll.SimulationPercentile(Model!K6,15%)</f>
        <v>1189531.9043087703</v>
      </c>
      <c r="F5" s="6">
        <f>_xll.SimulationPercentile(Model!K6,85%)</f>
        <v>1567379.0962587071</v>
      </c>
      <c r="H5" s="6">
        <f t="shared" si="0"/>
        <v>377847.19194993679</v>
      </c>
    </row>
    <row r="6" spans="2:8" x14ac:dyDescent="0.25">
      <c r="B6">
        <f>Model!E7</f>
        <v>4</v>
      </c>
      <c r="D6" s="6">
        <f>_xll.SimulationMean(Model!K7)</f>
        <v>1518583.6133543751</v>
      </c>
      <c r="E6" s="6">
        <f>_xll.SimulationPercentile(Model!K7,15%)</f>
        <v>1283572.1535339581</v>
      </c>
      <c r="F6" s="6">
        <f>_xll.SimulationPercentile(Model!K7,85%)</f>
        <v>1759805.6466006932</v>
      </c>
      <c r="H6" s="6">
        <f t="shared" si="0"/>
        <v>476233.4930667351</v>
      </c>
    </row>
    <row r="7" spans="2:8" x14ac:dyDescent="0.25">
      <c r="B7">
        <f>Model!E8</f>
        <v>5</v>
      </c>
      <c r="D7" s="6">
        <f>_xll.SimulationMean(Model!K8)</f>
        <v>1658507.9155909112</v>
      </c>
      <c r="E7" s="6">
        <f>_xll.SimulationPercentile(Model!K8,15%)</f>
        <v>1352956.9677335962</v>
      </c>
      <c r="F7" s="6">
        <f>_xll.SimulationPercentile(Model!K8,85%)</f>
        <v>1946074.6660963004</v>
      </c>
      <c r="H7" s="6">
        <f t="shared" si="0"/>
        <v>593117.69836270413</v>
      </c>
    </row>
    <row r="8" spans="2:8" x14ac:dyDescent="0.25">
      <c r="B8">
        <f>Model!E9</f>
        <v>6</v>
      </c>
      <c r="D8" s="6">
        <f>_xll.SimulationMean(Model!K9)</f>
        <v>1802049.5929520575</v>
      </c>
      <c r="E8" s="6">
        <f>_xll.SimulationPercentile(Model!K9,15%)</f>
        <v>1459738.8009144394</v>
      </c>
      <c r="F8" s="6">
        <f>_xll.SimulationPercentile(Model!K9,85%)</f>
        <v>2141089.4941245606</v>
      </c>
      <c r="H8" s="6">
        <f t="shared" si="0"/>
        <v>681350.69321012124</v>
      </c>
    </row>
    <row r="9" spans="2:8" x14ac:dyDescent="0.25">
      <c r="B9">
        <f>Model!E10</f>
        <v>7</v>
      </c>
      <c r="D9" s="6">
        <f>_xll.SimulationMean(Model!K10)</f>
        <v>1949263.7915834109</v>
      </c>
      <c r="E9" s="6">
        <f>_xll.SimulationPercentile(Model!K10,15%)</f>
        <v>1558268.0545109124</v>
      </c>
      <c r="F9" s="6">
        <f>_xll.SimulationPercentile(Model!K10,85%)</f>
        <v>2335858.6952144913</v>
      </c>
      <c r="H9" s="6">
        <f t="shared" si="0"/>
        <v>777590.64070357895</v>
      </c>
    </row>
    <row r="10" spans="2:8" x14ac:dyDescent="0.25">
      <c r="B10">
        <f>Model!E11</f>
        <v>8</v>
      </c>
      <c r="D10" s="6">
        <f>_xll.SimulationMean(Model!K11)</f>
        <v>2102518.6083966456</v>
      </c>
      <c r="E10" s="6">
        <f>_xll.SimulationPercentile(Model!K11,15%)</f>
        <v>1654611.7774285125</v>
      </c>
      <c r="F10" s="6">
        <f>_xll.SimulationPercentile(Model!K11,85%)</f>
        <v>2565456.4050573213</v>
      </c>
      <c r="H10" s="6">
        <f t="shared" si="0"/>
        <v>910844.62762880884</v>
      </c>
    </row>
    <row r="11" spans="2:8" x14ac:dyDescent="0.25">
      <c r="B11">
        <f>Model!E12</f>
        <v>9</v>
      </c>
      <c r="D11" s="6">
        <f>_xll.SimulationMean(Model!K12)</f>
        <v>2261154.4161262782</v>
      </c>
      <c r="E11" s="6">
        <f>_xll.SimulationPercentile(Model!K12,15%)</f>
        <v>1735239.1280738136</v>
      </c>
      <c r="F11" s="6">
        <f>_xll.SimulationPercentile(Model!K12,85%)</f>
        <v>2776856.7818690911</v>
      </c>
      <c r="H11" s="6">
        <f t="shared" si="0"/>
        <v>1041617.6537952775</v>
      </c>
    </row>
    <row r="12" spans="2:8" x14ac:dyDescent="0.25">
      <c r="B12">
        <f>Model!E13</f>
        <v>10</v>
      </c>
      <c r="D12" s="6">
        <f>_xll.SimulationMean(Model!K13)</f>
        <v>2424951.7726023113</v>
      </c>
      <c r="E12" s="6">
        <f>_xll.SimulationPercentile(Model!K13,15%)</f>
        <v>1829660.9523770849</v>
      </c>
      <c r="F12" s="6">
        <f>_xll.SimulationPercentile(Model!K13,85%)</f>
        <v>3024589.3032748639</v>
      </c>
      <c r="H12" s="6">
        <f t="shared" si="0"/>
        <v>1194928.350897779</v>
      </c>
    </row>
    <row r="13" spans="2:8" x14ac:dyDescent="0.25">
      <c r="B13">
        <f>Model!E14</f>
        <v>11</v>
      </c>
      <c r="D13" s="6">
        <f>_xll.SimulationMean(Model!K14)</f>
        <v>2596681.7131828512</v>
      </c>
      <c r="E13" s="6">
        <f>_xll.SimulationPercentile(Model!K14,15%)</f>
        <v>1918039.6032778863</v>
      </c>
      <c r="F13" s="6">
        <f>_xll.SimulationPercentile(Model!K14,85%)</f>
        <v>3299598.8316105143</v>
      </c>
      <c r="H13" s="6">
        <f t="shared" si="0"/>
        <v>1381559.228332628</v>
      </c>
    </row>
    <row r="14" spans="2:8" x14ac:dyDescent="0.25">
      <c r="B14">
        <f>Model!E15</f>
        <v>12</v>
      </c>
      <c r="D14" s="6">
        <f>_xll.SimulationMean(Model!K15)</f>
        <v>2766682.9584789304</v>
      </c>
      <c r="E14" s="6">
        <f>_xll.SimulationPercentile(Model!K15,15%)</f>
        <v>2041080.3691242409</v>
      </c>
      <c r="F14" s="6">
        <f>_xll.SimulationPercentile(Model!K15,85%)</f>
        <v>3527396.9314317415</v>
      </c>
      <c r="H14" s="6">
        <f t="shared" si="0"/>
        <v>1486316.5623075005</v>
      </c>
    </row>
    <row r="15" spans="2:8" x14ac:dyDescent="0.25">
      <c r="B15">
        <f>Model!E16</f>
        <v>13</v>
      </c>
      <c r="D15" s="6">
        <f>_xll.SimulationMean(Model!K16)</f>
        <v>2724776.5371229555</v>
      </c>
      <c r="E15" s="6">
        <f>_xll.SimulationPercentile(Model!K16,15%)</f>
        <v>1922119.0588131817</v>
      </c>
      <c r="F15" s="6">
        <f>_xll.SimulationPercentile(Model!K16,85%)</f>
        <v>3582920.0455012782</v>
      </c>
      <c r="H15" s="6">
        <f t="shared" si="0"/>
        <v>1660800.9866880965</v>
      </c>
    </row>
    <row r="16" spans="2:8" x14ac:dyDescent="0.25">
      <c r="B16">
        <f>Model!E17</f>
        <v>14</v>
      </c>
      <c r="D16" s="6">
        <f>_xll.SimulationMean(Model!K17)</f>
        <v>2677607.9729681015</v>
      </c>
      <c r="E16" s="6">
        <f>_xll.SimulationPercentile(Model!K17,15%)</f>
        <v>1799844.9804840523</v>
      </c>
      <c r="F16" s="6">
        <f>_xll.SimulationPercentile(Model!K17,85%)</f>
        <v>3619607.3337377817</v>
      </c>
      <c r="H16" s="6">
        <f t="shared" si="0"/>
        <v>1819762.3532537294</v>
      </c>
    </row>
    <row r="17" spans="2:8" x14ac:dyDescent="0.25">
      <c r="B17">
        <f>Model!E18</f>
        <v>15</v>
      </c>
      <c r="D17" s="6">
        <f>_xll.SimulationMean(Model!K18)</f>
        <v>2621297.1227333308</v>
      </c>
      <c r="E17" s="6">
        <f>_xll.SimulationPercentile(Model!K18,15%)</f>
        <v>1653930.5030867655</v>
      </c>
      <c r="F17" s="6">
        <f>_xll.SimulationPercentile(Model!K18,85%)</f>
        <v>3675513.8821661971</v>
      </c>
      <c r="H17" s="6">
        <f t="shared" si="0"/>
        <v>2021583.3790794315</v>
      </c>
    </row>
    <row r="18" spans="2:8" x14ac:dyDescent="0.25">
      <c r="B18">
        <f>Model!E19</f>
        <v>16</v>
      </c>
      <c r="D18" s="6">
        <f>_xll.SimulationMean(Model!K19)</f>
        <v>2559446.1247403212</v>
      </c>
      <c r="E18" s="6">
        <f>_xll.SimulationPercentile(Model!K19,15%)</f>
        <v>1526347.3597418477</v>
      </c>
      <c r="F18" s="6">
        <f>_xll.SimulationPercentile(Model!K19,85%)</f>
        <v>3667515.9741125638</v>
      </c>
      <c r="H18" s="6">
        <f t="shared" si="0"/>
        <v>2141168.6143707158</v>
      </c>
    </row>
    <row r="19" spans="2:8" x14ac:dyDescent="0.25">
      <c r="B19">
        <f>Model!E20</f>
        <v>17</v>
      </c>
      <c r="D19" s="6">
        <f>_xll.SimulationMean(Model!K20)</f>
        <v>2492503.0554985199</v>
      </c>
      <c r="E19" s="6">
        <f>_xll.SimulationPercentile(Model!K20,15%)</f>
        <v>1347231.4521268301</v>
      </c>
      <c r="F19" s="6">
        <f>_xll.SimulationPercentile(Model!K20,85%)</f>
        <v>3619214.7945552799</v>
      </c>
      <c r="H19" s="6">
        <f t="shared" si="0"/>
        <v>2271983.3424284495</v>
      </c>
    </row>
    <row r="20" spans="2:8" x14ac:dyDescent="0.25">
      <c r="B20">
        <f>Model!E21</f>
        <v>18</v>
      </c>
      <c r="D20" s="6">
        <f>_xll.SimulationMean(Model!K21)</f>
        <v>2424036.5519311554</v>
      </c>
      <c r="E20" s="6">
        <f>_xll.SimulationPercentile(Model!K21,15%)</f>
        <v>1203015.8147173629</v>
      </c>
      <c r="F20" s="6">
        <f>_xll.SimulationPercentile(Model!K21,85%)</f>
        <v>3647849.9747214452</v>
      </c>
      <c r="H20" s="6">
        <f t="shared" si="0"/>
        <v>2444834.1600040821</v>
      </c>
    </row>
    <row r="21" spans="2:8" x14ac:dyDescent="0.25">
      <c r="B21">
        <f>Model!E22</f>
        <v>19</v>
      </c>
      <c r="D21" s="6">
        <f>_xll.SimulationMean(Model!K22)</f>
        <v>2341485.1841468289</v>
      </c>
      <c r="E21" s="6">
        <f>_xll.SimulationPercentile(Model!K22,15%)</f>
        <v>1084546.5281204933</v>
      </c>
      <c r="F21" s="6">
        <f>_xll.SimulationPercentile(Model!K22,85%)</f>
        <v>3630920.9132847972</v>
      </c>
      <c r="H21" s="6">
        <f t="shared" si="0"/>
        <v>2546374.3851643037</v>
      </c>
    </row>
    <row r="22" spans="2:8" x14ac:dyDescent="0.25">
      <c r="B22">
        <f>Model!E23</f>
        <v>20</v>
      </c>
      <c r="D22" s="6">
        <f>_xll.SimulationMean(Model!K23)</f>
        <v>2247365.9070479716</v>
      </c>
      <c r="E22" s="6">
        <f>_xll.SimulationPercentile(Model!K23,15%)</f>
        <v>881903.04020683188</v>
      </c>
      <c r="F22" s="6">
        <f>_xll.SimulationPercentile(Model!K23,85%)</f>
        <v>3599726.2971132523</v>
      </c>
      <c r="H22" s="6">
        <f t="shared" si="0"/>
        <v>2717823.2569064205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</vt:lpstr>
      <vt:lpstr>Chart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duncan</cp:lastModifiedBy>
  <dcterms:created xsi:type="dcterms:W3CDTF">2014-06-02T00:26:43Z</dcterms:created>
  <dcterms:modified xsi:type="dcterms:W3CDTF">2014-06-02T00:43:07Z</dcterms:modified>
</cp:coreProperties>
</file>